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335" activeTab="1"/>
  </bookViews>
  <sheets>
    <sheet name="2013年重点学科重点实验室" sheetId="1" r:id="rId1"/>
    <sheet name="2013年提升综合实力中央专项资金" sheetId="2" r:id="rId2"/>
  </sheets>
  <definedNames>
    <definedName name="_xlnm._FilterDatabase" localSheetId="1" hidden="1">'2013年提升综合实力中央专项资金'!$A$2:$I$5</definedName>
  </definedNames>
  <calcPr fullCalcOnLoad="1"/>
</workbook>
</file>

<file path=xl/sharedStrings.xml><?xml version="1.0" encoding="utf-8"?>
<sst xmlns="http://schemas.openxmlformats.org/spreadsheetml/2006/main" count="198" uniqueCount="143">
  <si>
    <t>项目（单位）</t>
  </si>
  <si>
    <t>分包内容</t>
  </si>
  <si>
    <t>采购方式</t>
  </si>
  <si>
    <t>采购价(元)</t>
  </si>
  <si>
    <t>供货单位</t>
  </si>
  <si>
    <t>合同编号</t>
  </si>
  <si>
    <t>合同签订</t>
  </si>
  <si>
    <t>交货日期</t>
  </si>
  <si>
    <t>验收日期</t>
  </si>
  <si>
    <t xml:space="preserve"> </t>
  </si>
  <si>
    <t>总计</t>
  </si>
  <si>
    <t>余额</t>
  </si>
  <si>
    <t>万元</t>
  </si>
  <si>
    <t>2013年高校重点学科、重点实验室专项资金</t>
  </si>
  <si>
    <t>2013年支持青海大学提升综合实力中央专项资金</t>
  </si>
  <si>
    <t>水利水电建筑工程200万元</t>
  </si>
  <si>
    <t>机械制造与工艺260万元</t>
  </si>
  <si>
    <t>土木工程200万元</t>
  </si>
  <si>
    <t>材料加工工程300万元</t>
  </si>
  <si>
    <t>口腔医学131万元</t>
  </si>
  <si>
    <t>物理实验室110万元</t>
  </si>
  <si>
    <t>食品工程150万元</t>
  </si>
  <si>
    <t>大学生体测35万元</t>
  </si>
  <si>
    <t>实验室综合管理系统30万元</t>
  </si>
  <si>
    <t>盐湖化工</t>
  </si>
  <si>
    <t>基础课实验教学平台</t>
  </si>
  <si>
    <t>新型轻合金及其深加工区域协调创新中心</t>
  </si>
  <si>
    <t>信息化校园建设</t>
  </si>
  <si>
    <t>文献信息服务平台建设</t>
  </si>
  <si>
    <t>代理公招</t>
  </si>
  <si>
    <t>机械制造与工艺260万元</t>
  </si>
  <si>
    <t>政采单一</t>
  </si>
  <si>
    <t>作物遗传育种350万元</t>
  </si>
  <si>
    <t>青海瑞众恒业信息技术有限公司</t>
  </si>
  <si>
    <t>作物遗传育种</t>
  </si>
  <si>
    <t>三江源区生态保护与可持续发展协同创新中心</t>
  </si>
  <si>
    <t>代理公招</t>
  </si>
  <si>
    <t>动态多功能提取罐等</t>
  </si>
  <si>
    <t>北京冠远科技有限公司</t>
  </si>
  <si>
    <t>BJGY20140415</t>
  </si>
  <si>
    <t>2014.05.26</t>
  </si>
  <si>
    <t>2014.09.15</t>
  </si>
  <si>
    <t>青海省众杰科教仪器设备有限公司</t>
  </si>
  <si>
    <t>服务器等</t>
  </si>
  <si>
    <t>创新团队建设项目</t>
  </si>
  <si>
    <t>大学生竞赛</t>
  </si>
  <si>
    <t>凸轮运动精密测量实验台等</t>
  </si>
  <si>
    <t>青海邦诚电子科技发展有限公司</t>
  </si>
  <si>
    <t>2015-(QHYC)-050</t>
  </si>
  <si>
    <t>2015.05.29</t>
  </si>
  <si>
    <t>2015.09.05</t>
  </si>
  <si>
    <t>健康一体机等</t>
  </si>
  <si>
    <t>2015.04.23</t>
  </si>
  <si>
    <t>2015.06.05</t>
  </si>
  <si>
    <t>基因枪等</t>
  </si>
  <si>
    <t>兰州冉天工贸有限公司</t>
  </si>
  <si>
    <t>2015-(QWLX)-11-1</t>
  </si>
  <si>
    <t>2015.06.09</t>
  </si>
  <si>
    <t>2015.09.15</t>
  </si>
  <si>
    <t>2015-(GC)-031</t>
  </si>
  <si>
    <t>2015.06.08</t>
  </si>
  <si>
    <t>牧科院平台建设</t>
  </si>
  <si>
    <t>土木工程学院平台建设</t>
  </si>
  <si>
    <t>水利水电平台建设</t>
  </si>
  <si>
    <t>计算机学院平台建设</t>
  </si>
  <si>
    <t>光伏产业中心</t>
  </si>
  <si>
    <t>双向动态三轴试验系统等</t>
  </si>
  <si>
    <t>广州欧美大地仪器设备有限公司</t>
  </si>
  <si>
    <t>2015-(ZDQ)-017H-1</t>
  </si>
  <si>
    <t>2015.09.08</t>
  </si>
  <si>
    <t>2015-(ZDQ)-017H-2</t>
  </si>
  <si>
    <t>2015-(ZDQ)-017H-3</t>
  </si>
  <si>
    <t>2015.06.30</t>
  </si>
  <si>
    <t>北京耐恒检测设备科技发展有限公司</t>
  </si>
  <si>
    <t>全自动水泥水化热仪等</t>
  </si>
  <si>
    <t>广州市美达克数据科技有限公司</t>
  </si>
  <si>
    <t>2015.07.30</t>
  </si>
  <si>
    <t>2015-(QWLX)-11-2</t>
  </si>
  <si>
    <t>高速台式冷冻离心机等</t>
  </si>
  <si>
    <t>2015.06.10</t>
  </si>
  <si>
    <t>2015.09.30</t>
  </si>
  <si>
    <t>XX主机和标准配件</t>
  </si>
  <si>
    <t>北京无线电测量研究所</t>
  </si>
  <si>
    <t>2015-(ZYZB)-0413-1</t>
  </si>
  <si>
    <t>2015.06.18</t>
  </si>
  <si>
    <t>GNSS-R接收机</t>
  </si>
  <si>
    <t>北京天宝富通测控技术有限公司</t>
  </si>
  <si>
    <t>2015-(ZYZB)-0413-2</t>
  </si>
  <si>
    <t>2015.06.24</t>
  </si>
  <si>
    <r>
      <t>201</t>
    </r>
    <r>
      <rPr>
        <sz val="10"/>
        <color indexed="10"/>
        <rFont val="宋体"/>
        <family val="0"/>
      </rPr>
      <t>6</t>
    </r>
    <r>
      <rPr>
        <sz val="10"/>
        <rFont val="宋体"/>
        <family val="0"/>
      </rPr>
      <t>.05.30</t>
    </r>
  </si>
  <si>
    <t>2015.08.31</t>
  </si>
  <si>
    <t>多晶硅光伏组件等</t>
  </si>
  <si>
    <t>北京华腾开元电气有限公司</t>
  </si>
  <si>
    <t>2015-CEITCL-150407-1</t>
  </si>
  <si>
    <t>2015-CEITCL-150407-2</t>
  </si>
  <si>
    <t>2015.07.10</t>
  </si>
  <si>
    <t>科研级旋转流变仪</t>
  </si>
  <si>
    <t>2015.06.02</t>
  </si>
  <si>
    <t>2015.10.15</t>
  </si>
  <si>
    <t>河南子阳科教设备有限公司</t>
  </si>
  <si>
    <t>2015-(ZDQ)-017H-4</t>
  </si>
  <si>
    <t>动态信号测试分析系统</t>
  </si>
  <si>
    <t>江苏华东测试技术股份有限公司</t>
  </si>
  <si>
    <t>2015.06.29</t>
  </si>
  <si>
    <t>全自动间断化学分析仪等</t>
  </si>
  <si>
    <t>2015-(QWLX)-11-3</t>
  </si>
  <si>
    <t>2015.07.28</t>
  </si>
  <si>
    <t>液晶触摸显示屏等</t>
  </si>
  <si>
    <t>兰州理想科视信息系统有限公司</t>
  </si>
  <si>
    <t>2015-(货物)-130-2</t>
  </si>
  <si>
    <t>2015.07.24</t>
  </si>
  <si>
    <t>2015.08.25</t>
  </si>
  <si>
    <t>台式电脑等</t>
  </si>
  <si>
    <t>政采公招</t>
  </si>
  <si>
    <t>西宁得晖科技贸易有限责任公司</t>
  </si>
  <si>
    <t>2015-(货物)-097-3</t>
  </si>
  <si>
    <t>2015.07.31</t>
  </si>
  <si>
    <t>刀片中心等机房设备</t>
  </si>
  <si>
    <t>2015-(货物)-130-1</t>
  </si>
  <si>
    <t>2015.08.13</t>
  </si>
  <si>
    <t>霍普金森杆研制</t>
  </si>
  <si>
    <t>安徽科技开发公司</t>
  </si>
  <si>
    <t>2015-(货物)-238-1</t>
  </si>
  <si>
    <t>2015.07.29</t>
  </si>
  <si>
    <t>2015.12.10</t>
  </si>
  <si>
    <t>2015-(货物)-238-2</t>
  </si>
  <si>
    <t>2015-(货物)-238-3</t>
  </si>
  <si>
    <t>2015-(货物)-238-4</t>
  </si>
  <si>
    <t>MSC NASTRAN等软件</t>
  </si>
  <si>
    <t>北京信工诚科技有限公司</t>
  </si>
  <si>
    <t>2015.08.09</t>
  </si>
  <si>
    <t>落锤式冲击试验机</t>
  </si>
  <si>
    <t>太原理工大学</t>
  </si>
  <si>
    <t>2015.07.15</t>
  </si>
  <si>
    <t>2015.12.20</t>
  </si>
  <si>
    <t>结构实验室反力台座承载力补强设备改造</t>
  </si>
  <si>
    <t>苏州筑邦测控科技有限公司</t>
  </si>
  <si>
    <t>2015.09.25</t>
  </si>
  <si>
    <t>2015年9月向用户方农科院提出终止合同申请。</t>
  </si>
  <si>
    <t>2015.08.27</t>
  </si>
  <si>
    <t>2013年支持青海大学提升综合实力中央专项资金-高层次人才引进平台及团队建设</t>
  </si>
  <si>
    <t>完成时间</t>
  </si>
  <si>
    <t>责任人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</si>
</sst>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#,##0.00_);[Red]\(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NumberFormat="1" applyFont="1" applyBorder="1" applyAlignment="1" quotePrefix="1">
      <alignment/>
    </xf>
    <xf numFmtId="0" fontId="4" fillId="0" borderId="1" xfId="0" applyFont="1" applyBorder="1" applyAlignment="1">
      <alignment/>
    </xf>
    <xf numFmtId="14" fontId="4" fillId="0" borderId="1" xfId="16" applyNumberFormat="1" applyFont="1" applyBorder="1">
      <alignment vertical="center"/>
      <protection/>
    </xf>
    <xf numFmtId="0" fontId="4" fillId="2" borderId="2" xfId="16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9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4" fillId="4" borderId="5" xfId="16" applyFont="1" applyFill="1" applyBorder="1" applyAlignment="1">
      <alignment horizontal="center" vertical="center" wrapText="1"/>
      <protection/>
    </xf>
    <xf numFmtId="0" fontId="4" fillId="5" borderId="5" xfId="16" applyFont="1" applyFill="1" applyBorder="1" applyAlignment="1">
      <alignment horizontal="center" vertical="center" wrapText="1"/>
      <protection/>
    </xf>
    <xf numFmtId="0" fontId="0" fillId="0" borderId="0" xfId="16" applyFont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16" applyFont="1" applyBorder="1">
      <alignment vertical="center"/>
      <protection/>
    </xf>
    <xf numFmtId="0" fontId="0" fillId="0" borderId="0" xfId="16" applyFont="1" applyBorder="1">
      <alignment vertical="center"/>
      <protection/>
    </xf>
    <xf numFmtId="177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0" fontId="4" fillId="6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4" fillId="2" borderId="6" xfId="16" applyFont="1" applyFill="1" applyBorder="1" applyAlignment="1">
      <alignment horizontal="center" vertical="center" wrapText="1"/>
      <protection/>
    </xf>
    <xf numFmtId="0" fontId="4" fillId="2" borderId="6" xfId="16" applyFont="1" applyFill="1" applyBorder="1" applyAlignment="1">
      <alignment horizontal="center" vertical="center"/>
      <protection/>
    </xf>
    <xf numFmtId="49" fontId="4" fillId="2" borderId="6" xfId="16" applyNumberFormat="1" applyFont="1" applyFill="1" applyBorder="1" applyAlignment="1">
      <alignment horizontal="center" vertical="center" wrapText="1"/>
      <protection/>
    </xf>
    <xf numFmtId="0" fontId="4" fillId="8" borderId="5" xfId="16" applyFont="1" applyFill="1" applyBorder="1" applyAlignment="1">
      <alignment horizontal="center" vertical="center" wrapText="1"/>
      <protection/>
    </xf>
    <xf numFmtId="0" fontId="4" fillId="6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/>
    </xf>
    <xf numFmtId="177" fontId="4" fillId="0" borderId="7" xfId="16" applyNumberFormat="1" applyFont="1" applyBorder="1" applyAlignment="1">
      <alignment vertical="center" wrapText="1"/>
      <protection/>
    </xf>
    <xf numFmtId="0" fontId="4" fillId="4" borderId="4" xfId="16" applyFont="1" applyFill="1" applyBorder="1" applyAlignment="1">
      <alignment vertical="center" wrapText="1"/>
      <protection/>
    </xf>
    <xf numFmtId="0" fontId="4" fillId="4" borderId="4" xfId="16" applyFont="1" applyFill="1" applyBorder="1" applyAlignment="1">
      <alignment horizontal="center" vertical="center" wrapText="1"/>
      <protection/>
    </xf>
    <xf numFmtId="177" fontId="4" fillId="4" borderId="4" xfId="16" applyNumberFormat="1" applyFont="1" applyFill="1" applyBorder="1" applyAlignment="1">
      <alignment vertical="center" wrapText="1"/>
      <protection/>
    </xf>
    <xf numFmtId="0" fontId="4" fillId="4" borderId="4" xfId="16" applyFont="1" applyFill="1" applyBorder="1">
      <alignment vertical="center"/>
      <protection/>
    </xf>
    <xf numFmtId="49" fontId="4" fillId="4" borderId="4" xfId="16" applyNumberFormat="1" applyFont="1" applyFill="1" applyBorder="1" applyAlignment="1">
      <alignment vertical="center" wrapText="1"/>
      <protection/>
    </xf>
    <xf numFmtId="0" fontId="4" fillId="5" borderId="8" xfId="16" applyFont="1" applyFill="1" applyBorder="1" applyAlignment="1">
      <alignment vertical="center" wrapText="1"/>
      <protection/>
    </xf>
    <xf numFmtId="0" fontId="4" fillId="5" borderId="8" xfId="16" applyFont="1" applyFill="1" applyBorder="1" applyAlignment="1">
      <alignment horizontal="center" vertical="center" wrapText="1"/>
      <protection/>
    </xf>
    <xf numFmtId="0" fontId="4" fillId="5" borderId="8" xfId="16" applyFont="1" applyFill="1" applyBorder="1">
      <alignment vertical="center"/>
      <protection/>
    </xf>
    <xf numFmtId="177" fontId="4" fillId="0" borderId="7" xfId="0" applyNumberFormat="1" applyFont="1" applyBorder="1" applyAlignment="1">
      <alignment/>
    </xf>
    <xf numFmtId="0" fontId="4" fillId="8" borderId="4" xfId="16" applyFont="1" applyFill="1" applyBorder="1" applyAlignment="1">
      <alignment vertical="center" wrapText="1"/>
      <protection/>
    </xf>
    <xf numFmtId="0" fontId="4" fillId="8" borderId="4" xfId="16" applyFont="1" applyFill="1" applyBorder="1" applyAlignment="1">
      <alignment horizontal="center" vertical="center" wrapText="1"/>
      <protection/>
    </xf>
    <xf numFmtId="177" fontId="4" fillId="8" borderId="4" xfId="16" applyNumberFormat="1" applyFont="1" applyFill="1" applyBorder="1" applyAlignment="1">
      <alignment vertical="center" wrapText="1"/>
      <protection/>
    </xf>
    <xf numFmtId="0" fontId="4" fillId="8" borderId="4" xfId="16" applyFont="1" applyFill="1" applyBorder="1">
      <alignment vertical="center"/>
      <protection/>
    </xf>
    <xf numFmtId="0" fontId="4" fillId="0" borderId="6" xfId="0" applyFont="1" applyBorder="1" applyAlignment="1">
      <alignment/>
    </xf>
    <xf numFmtId="0" fontId="4" fillId="0" borderId="7" xfId="16" applyFont="1" applyBorder="1" applyAlignment="1">
      <alignment horizontal="left" vertical="center"/>
      <protection/>
    </xf>
    <xf numFmtId="0" fontId="4" fillId="3" borderId="5" xfId="0" applyFont="1" applyFill="1" applyBorder="1" applyAlignment="1">
      <alignment horizontal="center" vertical="center" wrapText="1"/>
    </xf>
    <xf numFmtId="177" fontId="4" fillId="2" borderId="6" xfId="1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77" fontId="4" fillId="0" borderId="1" xfId="0" applyNumberFormat="1" applyFont="1" applyBorder="1" applyAlignment="1" quotePrefix="1">
      <alignment/>
    </xf>
    <xf numFmtId="14" fontId="4" fillId="0" borderId="1" xfId="0" applyNumberFormat="1" applyFont="1" applyBorder="1" applyAlignment="1">
      <alignment/>
    </xf>
    <xf numFmtId="14" fontId="4" fillId="0" borderId="7" xfId="0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77" fontId="4" fillId="0" borderId="4" xfId="0" applyNumberFormat="1" applyFont="1" applyBorder="1" applyAlignment="1">
      <alignment horizontal="right"/>
    </xf>
    <xf numFmtId="177" fontId="0" fillId="0" borderId="0" xfId="0" applyNumberFormat="1" applyFont="1" applyAlignment="1">
      <alignment/>
    </xf>
    <xf numFmtId="177" fontId="4" fillId="3" borderId="1" xfId="16" applyNumberFormat="1" applyFont="1" applyFill="1" applyBorder="1" applyAlignment="1">
      <alignment horizontal="right" vertical="center" wrapText="1"/>
      <protection/>
    </xf>
    <xf numFmtId="177" fontId="4" fillId="4" borderId="1" xfId="16" applyNumberFormat="1" applyFont="1" applyFill="1" applyBorder="1" applyAlignment="1">
      <alignment horizontal="right" vertical="center" wrapText="1"/>
      <protection/>
    </xf>
    <xf numFmtId="177" fontId="4" fillId="5" borderId="1" xfId="16" applyNumberFormat="1" applyFont="1" applyFill="1" applyBorder="1" applyAlignment="1">
      <alignment horizontal="right" vertical="center" wrapText="1"/>
      <protection/>
    </xf>
    <xf numFmtId="177" fontId="4" fillId="8" borderId="1" xfId="16" applyNumberFormat="1" applyFont="1" applyFill="1" applyBorder="1" applyAlignment="1">
      <alignment horizontal="right" vertical="center" wrapText="1"/>
      <protection/>
    </xf>
    <xf numFmtId="0" fontId="4" fillId="0" borderId="7" xfId="16" applyFont="1" applyBorder="1" applyAlignment="1">
      <alignment vertical="center" wrapText="1"/>
      <protection/>
    </xf>
    <xf numFmtId="177" fontId="4" fillId="6" borderId="1" xfId="0" applyNumberFormat="1" applyFont="1" applyFill="1" applyBorder="1" applyAlignment="1">
      <alignment horizontal="right"/>
    </xf>
    <xf numFmtId="177" fontId="4" fillId="7" borderId="1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177" fontId="4" fillId="2" borderId="6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49" fontId="4" fillId="0" borderId="7" xfId="16" applyNumberFormat="1" applyFont="1" applyBorder="1" applyAlignment="1">
      <alignment vertical="center" wrapText="1"/>
      <protection/>
    </xf>
    <xf numFmtId="0" fontId="4" fillId="0" borderId="1" xfId="0" applyNumberFormat="1" applyFont="1" applyBorder="1" applyAlignment="1">
      <alignment/>
    </xf>
    <xf numFmtId="0" fontId="4" fillId="5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4" fillId="10" borderId="1" xfId="0" applyFont="1" applyFill="1" applyBorder="1" applyAlignment="1">
      <alignment/>
    </xf>
    <xf numFmtId="0" fontId="4" fillId="9" borderId="5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4" fillId="10" borderId="5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NumberFormat="1" applyFont="1" applyBorder="1" applyAlignment="1">
      <alignment/>
    </xf>
    <xf numFmtId="177" fontId="4" fillId="0" borderId="11" xfId="16" applyNumberFormat="1" applyFont="1" applyBorder="1" applyAlignment="1">
      <alignment vertical="center" wrapText="1"/>
      <protection/>
    </xf>
    <xf numFmtId="0" fontId="4" fillId="2" borderId="12" xfId="16" applyFont="1" applyFill="1" applyBorder="1" applyAlignment="1">
      <alignment horizontal="center" vertical="center" wrapText="1"/>
      <protection/>
    </xf>
    <xf numFmtId="0" fontId="4" fillId="2" borderId="10" xfId="16" applyFont="1" applyFill="1" applyBorder="1" applyAlignment="1">
      <alignment horizontal="center" vertical="center" wrapText="1"/>
      <protection/>
    </xf>
    <xf numFmtId="177" fontId="4" fillId="2" borderId="10" xfId="16" applyNumberFormat="1" applyFont="1" applyFill="1" applyBorder="1" applyAlignment="1">
      <alignment horizontal="center" vertical="center" wrapText="1"/>
      <protection/>
    </xf>
    <xf numFmtId="0" fontId="4" fillId="2" borderId="10" xfId="16" applyFont="1" applyFill="1" applyBorder="1" applyAlignment="1">
      <alignment horizontal="center" vertical="center"/>
      <protection/>
    </xf>
    <xf numFmtId="0" fontId="4" fillId="0" borderId="13" xfId="16" applyFont="1" applyBorder="1" applyAlignment="1">
      <alignment vertical="center" wrapText="1"/>
      <protection/>
    </xf>
    <xf numFmtId="0" fontId="4" fillId="3" borderId="4" xfId="16" applyFont="1" applyFill="1" applyBorder="1" applyAlignment="1">
      <alignment vertical="center" wrapText="1"/>
      <protection/>
    </xf>
    <xf numFmtId="0" fontId="4" fillId="3" borderId="4" xfId="16" applyFont="1" applyFill="1" applyBorder="1" applyAlignment="1">
      <alignment horizontal="center" vertical="center" wrapText="1"/>
      <protection/>
    </xf>
    <xf numFmtId="177" fontId="4" fillId="3" borderId="4" xfId="16" applyNumberFormat="1" applyFont="1" applyFill="1" applyBorder="1" applyAlignment="1">
      <alignment vertical="center" wrapText="1"/>
      <protection/>
    </xf>
    <xf numFmtId="0" fontId="4" fillId="3" borderId="4" xfId="16" applyFont="1" applyFill="1" applyBorder="1">
      <alignment vertical="center"/>
      <protection/>
    </xf>
    <xf numFmtId="177" fontId="4" fillId="0" borderId="7" xfId="0" applyNumberFormat="1" applyFont="1" applyBorder="1" applyAlignment="1" quotePrefix="1">
      <alignment/>
    </xf>
    <xf numFmtId="14" fontId="4" fillId="0" borderId="7" xfId="16" applyNumberFormat="1" applyFont="1" applyFill="1" applyBorder="1">
      <alignment vertical="center"/>
      <protection/>
    </xf>
    <xf numFmtId="49" fontId="4" fillId="0" borderId="7" xfId="16" applyNumberFormat="1" applyFont="1" applyFill="1" applyBorder="1" applyAlignment="1">
      <alignment vertical="center" wrapText="1"/>
      <protection/>
    </xf>
    <xf numFmtId="177" fontId="4" fillId="9" borderId="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4" fontId="4" fillId="0" borderId="7" xfId="16" applyNumberFormat="1" applyFont="1" applyBorder="1">
      <alignment vertical="center"/>
      <protection/>
    </xf>
    <xf numFmtId="14" fontId="4" fillId="0" borderId="1" xfId="16" applyNumberFormat="1" applyFont="1" applyFill="1" applyBorder="1">
      <alignment vertical="center"/>
      <protection/>
    </xf>
    <xf numFmtId="177" fontId="1" fillId="4" borderId="4" xfId="16" applyNumberFormat="1" applyFont="1" applyFill="1" applyBorder="1" applyAlignment="1">
      <alignment vertical="center" wrapText="1"/>
      <protection/>
    </xf>
    <xf numFmtId="177" fontId="1" fillId="0" borderId="0" xfId="0" applyNumberFormat="1" applyFont="1" applyBorder="1" applyAlignment="1">
      <alignment/>
    </xf>
    <xf numFmtId="177" fontId="1" fillId="5" borderId="8" xfId="16" applyNumberFormat="1" applyFont="1" applyFill="1" applyBorder="1" applyAlignment="1">
      <alignment vertical="center" wrapText="1"/>
      <protection/>
    </xf>
    <xf numFmtId="0" fontId="4" fillId="0" borderId="7" xfId="0" applyNumberFormat="1" applyFont="1" applyBorder="1" applyAlignment="1" quotePrefix="1">
      <alignment/>
    </xf>
    <xf numFmtId="177" fontId="4" fillId="5" borderId="1" xfId="0" applyNumberFormat="1" applyFont="1" applyFill="1" applyBorder="1" applyAlignment="1">
      <alignment/>
    </xf>
    <xf numFmtId="177" fontId="4" fillId="10" borderId="1" xfId="0" applyNumberFormat="1" applyFont="1" applyFill="1" applyBorder="1" applyAlignment="1">
      <alignment/>
    </xf>
    <xf numFmtId="0" fontId="4" fillId="10" borderId="14" xfId="0" applyFont="1" applyFill="1" applyBorder="1" applyAlignment="1">
      <alignment/>
    </xf>
    <xf numFmtId="0" fontId="4" fillId="10" borderId="8" xfId="0" applyFont="1" applyFill="1" applyBorder="1" applyAlignment="1">
      <alignment/>
    </xf>
    <xf numFmtId="177" fontId="4" fillId="10" borderId="8" xfId="0" applyNumberFormat="1" applyFont="1" applyFill="1" applyBorder="1" applyAlignment="1">
      <alignment/>
    </xf>
    <xf numFmtId="0" fontId="4" fillId="0" borderId="7" xfId="0" applyNumberFormat="1" applyFont="1" applyFill="1" applyBorder="1" applyAlignment="1">
      <alignment/>
    </xf>
    <xf numFmtId="177" fontId="4" fillId="0" borderId="7" xfId="0" applyNumberFormat="1" applyFont="1" applyFill="1" applyBorder="1" applyAlignment="1" quotePrefix="1">
      <alignment/>
    </xf>
    <xf numFmtId="0" fontId="4" fillId="0" borderId="7" xfId="16" applyFont="1" applyFill="1" applyBorder="1" applyAlignment="1">
      <alignment vertical="center" wrapText="1"/>
      <protection/>
    </xf>
    <xf numFmtId="177" fontId="4" fillId="0" borderId="10" xfId="0" applyNumberFormat="1" applyFont="1" applyBorder="1" applyAlignment="1" quotePrefix="1">
      <alignment/>
    </xf>
    <xf numFmtId="14" fontId="4" fillId="0" borderId="10" xfId="0" applyNumberFormat="1" applyFont="1" applyBorder="1" applyAlignment="1">
      <alignment/>
    </xf>
    <xf numFmtId="14" fontId="4" fillId="2" borderId="7" xfId="0" applyNumberFormat="1" applyFont="1" applyFill="1" applyBorder="1" applyAlignment="1">
      <alignment/>
    </xf>
    <xf numFmtId="0" fontId="4" fillId="6" borderId="4" xfId="0" applyFont="1" applyFill="1" applyBorder="1" applyAlignment="1">
      <alignment/>
    </xf>
    <xf numFmtId="177" fontId="4" fillId="6" borderId="4" xfId="0" applyNumberFormat="1" applyFont="1" applyFill="1" applyBorder="1" applyAlignment="1">
      <alignment/>
    </xf>
    <xf numFmtId="177" fontId="4" fillId="0" borderId="15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0" fontId="4" fillId="0" borderId="7" xfId="0" applyNumberFormat="1" applyFont="1" applyBorder="1" applyAlignment="1">
      <alignment vertical="center"/>
    </xf>
    <xf numFmtId="14" fontId="4" fillId="0" borderId="7" xfId="16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9" fontId="5" fillId="0" borderId="16" xfId="16" applyNumberFormat="1" applyFont="1" applyBorder="1" applyAlignment="1">
      <alignment vertical="center" wrapText="1"/>
      <protection/>
    </xf>
    <xf numFmtId="49" fontId="4" fillId="0" borderId="17" xfId="16" applyNumberFormat="1" applyFont="1" applyBorder="1" applyAlignment="1">
      <alignment vertical="center" wrapText="1"/>
      <protection/>
    </xf>
    <xf numFmtId="49" fontId="4" fillId="3" borderId="18" xfId="16" applyNumberFormat="1" applyFont="1" applyFill="1" applyBorder="1" applyAlignment="1">
      <alignment vertical="center" wrapText="1"/>
      <protection/>
    </xf>
    <xf numFmtId="49" fontId="4" fillId="2" borderId="19" xfId="16" applyNumberFormat="1" applyFont="1" applyFill="1" applyBorder="1" applyAlignment="1">
      <alignment horizontal="center" vertical="center" wrapText="1"/>
      <protection/>
    </xf>
    <xf numFmtId="0" fontId="4" fillId="0" borderId="6" xfId="0" applyNumberFormat="1" applyFont="1" applyBorder="1" applyAlignment="1">
      <alignment vertical="center"/>
    </xf>
    <xf numFmtId="177" fontId="4" fillId="0" borderId="6" xfId="0" applyNumberFormat="1" applyFont="1" applyBorder="1" applyAlignment="1" quotePrefix="1">
      <alignment vertical="center"/>
    </xf>
    <xf numFmtId="0" fontId="4" fillId="0" borderId="6" xfId="0" applyFont="1" applyBorder="1" applyAlignment="1">
      <alignment vertical="center"/>
    </xf>
    <xf numFmtId="14" fontId="4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4" borderId="20" xfId="16" applyFont="1" applyFill="1" applyBorder="1" applyAlignment="1">
      <alignment horizontal="center" vertical="center" wrapText="1"/>
      <protection/>
    </xf>
    <xf numFmtId="0" fontId="4" fillId="4" borderId="3" xfId="16" applyFont="1" applyFill="1" applyBorder="1" applyAlignment="1">
      <alignment horizontal="center" vertical="center" wrapText="1"/>
      <protection/>
    </xf>
    <xf numFmtId="0" fontId="4" fillId="3" borderId="2" xfId="16" applyFont="1" applyFill="1" applyBorder="1" applyAlignment="1">
      <alignment horizontal="center" vertical="center" wrapText="1"/>
      <protection/>
    </xf>
    <xf numFmtId="0" fontId="4" fillId="3" borderId="5" xfId="16" applyFont="1" applyFill="1" applyBorder="1" applyAlignment="1">
      <alignment horizontal="center" vertical="center" wrapText="1"/>
      <protection/>
    </xf>
    <xf numFmtId="0" fontId="4" fillId="3" borderId="3" xfId="16" applyFont="1" applyFill="1" applyBorder="1" applyAlignment="1">
      <alignment horizontal="center" vertical="center" wrapText="1"/>
      <protection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3" borderId="21" xfId="16" applyFont="1" applyFill="1" applyBorder="1" applyAlignment="1">
      <alignment horizontal="center" vertical="center" wrapText="1"/>
      <protection/>
    </xf>
    <xf numFmtId="0" fontId="4" fillId="5" borderId="20" xfId="16" applyFont="1" applyFill="1" applyBorder="1" applyAlignment="1">
      <alignment horizontal="center" vertical="center" wrapText="1"/>
      <protection/>
    </xf>
    <xf numFmtId="0" fontId="4" fillId="5" borderId="5" xfId="16" applyFont="1" applyFill="1" applyBorder="1" applyAlignment="1">
      <alignment horizontal="center" vertical="center" wrapText="1"/>
      <protection/>
    </xf>
    <xf numFmtId="0" fontId="4" fillId="5" borderId="14" xfId="16" applyFont="1" applyFill="1" applyBorder="1" applyAlignment="1">
      <alignment horizontal="center" vertical="center" wrapText="1"/>
      <protection/>
    </xf>
    <xf numFmtId="0" fontId="4" fillId="8" borderId="2" xfId="16" applyFont="1" applyFill="1" applyBorder="1" applyAlignment="1">
      <alignment horizontal="center" vertical="center" wrapText="1"/>
      <protection/>
    </xf>
    <xf numFmtId="0" fontId="4" fillId="8" borderId="20" xfId="16" applyFont="1" applyFill="1" applyBorder="1" applyAlignment="1">
      <alignment horizontal="center" vertical="center" wrapText="1"/>
      <protection/>
    </xf>
    <xf numFmtId="0" fontId="4" fillId="8" borderId="5" xfId="16" applyFont="1" applyFill="1" applyBorder="1" applyAlignment="1">
      <alignment horizontal="center" vertical="center" wrapText="1"/>
      <protection/>
    </xf>
    <xf numFmtId="0" fontId="4" fillId="8" borderId="3" xfId="16" applyFont="1" applyFill="1" applyBorder="1" applyAlignment="1">
      <alignment horizontal="center" vertical="center" wrapText="1"/>
      <protection/>
    </xf>
    <xf numFmtId="49" fontId="4" fillId="2" borderId="22" xfId="16" applyNumberFormat="1" applyFont="1" applyFill="1" applyBorder="1" applyAlignment="1">
      <alignment horizontal="center" vertical="center" wrapText="1"/>
      <protection/>
    </xf>
    <xf numFmtId="49" fontId="4" fillId="0" borderId="22" xfId="16" applyNumberFormat="1" applyFont="1" applyBorder="1" applyAlignment="1">
      <alignment vertical="center" wrapText="1"/>
      <protection/>
    </xf>
    <xf numFmtId="49" fontId="4" fillId="0" borderId="9" xfId="16" applyNumberFormat="1" applyFont="1" applyBorder="1" applyAlignment="1">
      <alignment vertical="center" wrapText="1"/>
      <protection/>
    </xf>
    <xf numFmtId="49" fontId="4" fillId="0" borderId="11" xfId="0" applyNumberFormat="1" applyFont="1" applyBorder="1" applyAlignment="1">
      <alignment/>
    </xf>
    <xf numFmtId="49" fontId="4" fillId="0" borderId="11" xfId="16" applyNumberFormat="1" applyFont="1" applyBorder="1" applyAlignment="1">
      <alignment vertical="center" wrapText="1"/>
      <protection/>
    </xf>
    <xf numFmtId="49" fontId="4" fillId="3" borderId="23" xfId="16" applyNumberFormat="1" applyFont="1" applyFill="1" applyBorder="1" applyAlignment="1">
      <alignment vertical="center" wrapText="1"/>
      <protection/>
    </xf>
    <xf numFmtId="49" fontId="4" fillId="4" borderId="23" xfId="16" applyNumberFormat="1" applyFont="1" applyFill="1" applyBorder="1" applyAlignment="1">
      <alignment vertical="center" wrapText="1"/>
      <protection/>
    </xf>
    <xf numFmtId="14" fontId="4" fillId="0" borderId="9" xfId="0" applyNumberFormat="1" applyFont="1" applyBorder="1" applyAlignment="1">
      <alignment/>
    </xf>
    <xf numFmtId="49" fontId="4" fillId="5" borderId="24" xfId="16" applyNumberFormat="1" applyFont="1" applyFill="1" applyBorder="1" applyAlignment="1">
      <alignment vertical="center" wrapText="1"/>
      <protection/>
    </xf>
    <xf numFmtId="49" fontId="4" fillId="0" borderId="9" xfId="16" applyNumberFormat="1" applyFont="1" applyFill="1" applyBorder="1" applyAlignment="1">
      <alignment vertical="center" wrapText="1"/>
      <protection/>
    </xf>
    <xf numFmtId="49" fontId="4" fillId="8" borderId="23" xfId="16" applyNumberFormat="1" applyFont="1" applyFill="1" applyBorder="1" applyAlignment="1">
      <alignment vertical="center" wrapText="1"/>
      <protection/>
    </xf>
    <xf numFmtId="49" fontId="4" fillId="0" borderId="25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49" fontId="4" fillId="6" borderId="23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/>
    </xf>
  </cellXfs>
  <cellStyles count="9">
    <cellStyle name="Normal" xfId="0"/>
    <cellStyle name="Percent" xfId="15"/>
    <cellStyle name="常规_上报设备清单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0" sqref="J10"/>
    </sheetView>
  </sheetViews>
  <sheetFormatPr defaultColWidth="9.00390625" defaultRowHeight="14.25"/>
  <cols>
    <col min="1" max="1" width="11.25390625" style="47" customWidth="1"/>
    <col min="2" max="2" width="16.375" style="47" customWidth="1"/>
    <col min="3" max="3" width="7.625" style="47" customWidth="1"/>
    <col min="4" max="4" width="12.125" style="54" customWidth="1"/>
    <col min="5" max="5" width="23.50390625" style="47" customWidth="1"/>
    <col min="6" max="6" width="17.25390625" style="47" customWidth="1"/>
    <col min="7" max="8" width="9.375" style="47" customWidth="1"/>
    <col min="9" max="9" width="10.375" style="52" customWidth="1"/>
    <col min="10" max="10" width="9.00390625" style="1" customWidth="1"/>
    <col min="11" max="16384" width="9.00390625" style="47" customWidth="1"/>
  </cols>
  <sheetData>
    <row r="1" spans="2:9" ht="26.25" thickBot="1">
      <c r="B1" s="126" t="s">
        <v>13</v>
      </c>
      <c r="C1" s="126"/>
      <c r="D1" s="126"/>
      <c r="E1" s="126"/>
      <c r="F1" s="126"/>
      <c r="G1" s="126"/>
      <c r="H1" s="126"/>
      <c r="I1" s="126"/>
    </row>
    <row r="2" spans="1:11" s="13" customFormat="1" ht="26.25" customHeight="1">
      <c r="A2" s="5" t="s">
        <v>0</v>
      </c>
      <c r="B2" s="22" t="s">
        <v>1</v>
      </c>
      <c r="C2" s="22" t="s">
        <v>2</v>
      </c>
      <c r="D2" s="46" t="s">
        <v>3</v>
      </c>
      <c r="E2" s="22" t="s">
        <v>4</v>
      </c>
      <c r="F2" s="78" t="s">
        <v>5</v>
      </c>
      <c r="G2" s="23" t="s">
        <v>6</v>
      </c>
      <c r="H2" s="23" t="s">
        <v>7</v>
      </c>
      <c r="I2" s="24" t="s">
        <v>8</v>
      </c>
      <c r="J2" s="3" t="s">
        <v>141</v>
      </c>
      <c r="K2" s="3" t="s">
        <v>142</v>
      </c>
    </row>
    <row r="3" spans="1:11" s="16" customFormat="1" ht="14.25">
      <c r="A3" s="127" t="s">
        <v>30</v>
      </c>
      <c r="B3" s="102" t="s">
        <v>46</v>
      </c>
      <c r="C3" s="102" t="s">
        <v>29</v>
      </c>
      <c r="D3" s="103">
        <v>1318700</v>
      </c>
      <c r="E3" s="102" t="s">
        <v>47</v>
      </c>
      <c r="F3" s="104" t="s">
        <v>48</v>
      </c>
      <c r="G3" s="87" t="s">
        <v>49</v>
      </c>
      <c r="H3" s="87" t="s">
        <v>50</v>
      </c>
      <c r="I3" s="88"/>
      <c r="J3" s="157"/>
      <c r="K3" s="157"/>
    </row>
    <row r="4" spans="1:11" s="16" customFormat="1" ht="14.25">
      <c r="A4" s="127"/>
      <c r="B4" s="59"/>
      <c r="C4" s="44"/>
      <c r="D4" s="29"/>
      <c r="E4" s="59"/>
      <c r="F4" s="59"/>
      <c r="G4" s="91"/>
      <c r="H4" s="91"/>
      <c r="I4" s="65"/>
      <c r="J4" s="157"/>
      <c r="K4" s="157"/>
    </row>
    <row r="5" spans="1:11" s="16" customFormat="1" ht="15" thickBot="1">
      <c r="A5" s="128"/>
      <c r="B5" s="30"/>
      <c r="C5" s="31"/>
      <c r="D5" s="32">
        <f>SUM(D3:D4)</f>
        <v>1318700</v>
      </c>
      <c r="E5" s="30"/>
      <c r="F5" s="30"/>
      <c r="G5" s="33"/>
      <c r="H5" s="33"/>
      <c r="I5" s="34"/>
      <c r="J5" s="157"/>
      <c r="K5" s="157"/>
    </row>
    <row r="6" spans="1:9" ht="14.25">
      <c r="A6" s="14"/>
      <c r="B6" s="14"/>
      <c r="C6" s="14"/>
      <c r="D6" s="17"/>
      <c r="E6" s="14"/>
      <c r="F6" s="14"/>
      <c r="G6" s="14"/>
      <c r="H6" s="14"/>
      <c r="I6" s="18"/>
    </row>
    <row r="7" spans="1:9" ht="14.25">
      <c r="A7" s="1"/>
      <c r="B7" s="1"/>
      <c r="C7" s="1"/>
      <c r="D7" s="10"/>
      <c r="E7" s="1"/>
      <c r="F7" s="1"/>
      <c r="G7" s="1"/>
      <c r="H7" s="1"/>
      <c r="I7" s="9"/>
    </row>
    <row r="8" spans="1:9" ht="15" thickBot="1">
      <c r="A8" s="1"/>
      <c r="B8" s="1"/>
      <c r="C8" s="1"/>
      <c r="D8" s="10"/>
      <c r="E8" s="1"/>
      <c r="F8" s="1"/>
      <c r="G8" s="1"/>
      <c r="H8" s="1"/>
      <c r="I8" s="9"/>
    </row>
    <row r="9" spans="1:9" ht="14.25">
      <c r="A9" s="1"/>
      <c r="B9" s="5" t="s">
        <v>0</v>
      </c>
      <c r="C9" s="62"/>
      <c r="D9" s="63" t="s">
        <v>11</v>
      </c>
      <c r="E9" s="1"/>
      <c r="F9" s="1"/>
      <c r="G9" s="1"/>
      <c r="H9" s="1"/>
      <c r="I9" s="9"/>
    </row>
    <row r="10" spans="1:9" ht="24">
      <c r="A10" s="1"/>
      <c r="B10" s="45" t="s">
        <v>15</v>
      </c>
      <c r="C10" s="6">
        <v>200</v>
      </c>
      <c r="D10" s="55" t="e">
        <f>2000000-#REF!</f>
        <v>#REF!</v>
      </c>
      <c r="E10" s="1"/>
      <c r="F10" s="1"/>
      <c r="G10" s="1"/>
      <c r="H10" s="1"/>
      <c r="I10" s="9"/>
    </row>
    <row r="11" spans="1:9" ht="24">
      <c r="A11" s="1"/>
      <c r="B11" s="11" t="s">
        <v>16</v>
      </c>
      <c r="C11" s="64">
        <v>260</v>
      </c>
      <c r="D11" s="56">
        <f>2600000-D5</f>
        <v>1281300</v>
      </c>
      <c r="E11" s="1"/>
      <c r="F11" s="1"/>
      <c r="G11" s="1"/>
      <c r="H11" s="1"/>
      <c r="I11" s="9"/>
    </row>
    <row r="12" spans="1:5" ht="14.25">
      <c r="A12" s="1"/>
      <c r="B12" s="12" t="s">
        <v>17</v>
      </c>
      <c r="C12" s="67">
        <v>200</v>
      </c>
      <c r="D12" s="57" t="e">
        <f>2000000-#REF!</f>
        <v>#REF!</v>
      </c>
      <c r="E12" s="1"/>
    </row>
    <row r="13" spans="1:5" ht="14.25">
      <c r="A13" s="1"/>
      <c r="B13" s="25" t="s">
        <v>18</v>
      </c>
      <c r="C13" s="68">
        <v>300</v>
      </c>
      <c r="D13" s="58" t="e">
        <f>3000000-#REF!</f>
        <v>#REF!</v>
      </c>
      <c r="E13" s="1"/>
    </row>
    <row r="14" spans="1:5" ht="14.25">
      <c r="A14" s="1"/>
      <c r="B14" s="26" t="s">
        <v>19</v>
      </c>
      <c r="C14" s="20">
        <v>131</v>
      </c>
      <c r="D14" s="60" t="e">
        <f>1310000-#REF!</f>
        <v>#REF!</v>
      </c>
      <c r="E14" s="1"/>
    </row>
    <row r="15" spans="1:5" ht="14.25">
      <c r="A15" s="1"/>
      <c r="B15" s="27" t="s">
        <v>20</v>
      </c>
      <c r="C15" s="21">
        <v>110</v>
      </c>
      <c r="D15" s="61" t="e">
        <f>1100000-#REF!</f>
        <v>#REF!</v>
      </c>
      <c r="E15" s="1"/>
    </row>
    <row r="16" spans="1:5" ht="14.25">
      <c r="A16" s="1"/>
      <c r="B16" s="71" t="s">
        <v>21</v>
      </c>
      <c r="C16" s="69">
        <v>150</v>
      </c>
      <c r="D16" s="89" t="e">
        <f>1500000-#REF!</f>
        <v>#REF!</v>
      </c>
      <c r="E16" s="1"/>
    </row>
    <row r="17" spans="1:5" ht="14.25">
      <c r="A17" s="1"/>
      <c r="B17" s="72" t="s">
        <v>22</v>
      </c>
      <c r="C17" s="67">
        <v>35</v>
      </c>
      <c r="D17" s="97" t="e">
        <f>350000-#REF!</f>
        <v>#REF!</v>
      </c>
      <c r="E17" s="1"/>
    </row>
    <row r="18" spans="1:5" ht="14.25">
      <c r="A18" s="1"/>
      <c r="B18" s="73" t="s">
        <v>23</v>
      </c>
      <c r="C18" s="70">
        <v>30</v>
      </c>
      <c r="D18" s="98" t="e">
        <f>300000-#REF!</f>
        <v>#REF!</v>
      </c>
      <c r="E18" s="1"/>
    </row>
    <row r="19" spans="1:5" ht="14.25">
      <c r="A19" s="1"/>
      <c r="B19" s="99" t="s">
        <v>45</v>
      </c>
      <c r="C19" s="100">
        <v>30</v>
      </c>
      <c r="D19" s="101" t="e">
        <f>300000-#REF!</f>
        <v>#REF!</v>
      </c>
      <c r="E19" s="1"/>
    </row>
    <row r="20" spans="1:5" ht="15" thickBot="1">
      <c r="A20" s="1"/>
      <c r="B20" s="7" t="s">
        <v>10</v>
      </c>
      <c r="C20" s="8">
        <f>SUM(C10:C19)</f>
        <v>1446</v>
      </c>
      <c r="D20" s="53" t="e">
        <f>SUM(D10:D19)</f>
        <v>#REF!</v>
      </c>
      <c r="E20" s="1"/>
    </row>
    <row r="21" spans="1:5" ht="14.25">
      <c r="A21" s="1"/>
      <c r="B21" s="1"/>
      <c r="C21" s="1"/>
      <c r="D21" s="10"/>
      <c r="E21" s="1"/>
    </row>
  </sheetData>
  <mergeCells count="2">
    <mergeCell ref="B1:I1"/>
    <mergeCell ref="A3:A5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7" sqref="A7:K7"/>
    </sheetView>
  </sheetViews>
  <sheetFormatPr defaultColWidth="9.00390625" defaultRowHeight="14.25"/>
  <cols>
    <col min="1" max="1" width="11.25390625" style="47" customWidth="1"/>
    <col min="2" max="2" width="16.375" style="47" customWidth="1"/>
    <col min="3" max="3" width="8.625" style="47" customWidth="1"/>
    <col min="4" max="4" width="12.125" style="54" customWidth="1"/>
    <col min="5" max="5" width="25.00390625" style="47" customWidth="1"/>
    <col min="6" max="6" width="16.75390625" style="47" customWidth="1"/>
    <col min="7" max="8" width="9.375" style="47" customWidth="1"/>
    <col min="9" max="9" width="13.00390625" style="52" customWidth="1"/>
    <col min="10" max="10" width="13.125" style="47" customWidth="1"/>
    <col min="11" max="16384" width="9.00390625" style="47" customWidth="1"/>
  </cols>
  <sheetData>
    <row r="1" spans="2:9" ht="26.25" thickBot="1">
      <c r="B1" s="126" t="s">
        <v>14</v>
      </c>
      <c r="C1" s="126"/>
      <c r="D1" s="126"/>
      <c r="E1" s="126"/>
      <c r="F1" s="126"/>
      <c r="G1" s="126"/>
      <c r="H1" s="126"/>
      <c r="I1" s="126"/>
    </row>
    <row r="2" spans="1:9" s="13" customFormat="1" ht="26.25" customHeight="1" thickBot="1">
      <c r="A2" s="77" t="s">
        <v>0</v>
      </c>
      <c r="B2" s="78" t="s">
        <v>1</v>
      </c>
      <c r="C2" s="78" t="s">
        <v>2</v>
      </c>
      <c r="D2" s="79" t="s">
        <v>3</v>
      </c>
      <c r="E2" s="78" t="s">
        <v>4</v>
      </c>
      <c r="F2" s="78" t="s">
        <v>5</v>
      </c>
      <c r="G2" s="80" t="s">
        <v>6</v>
      </c>
      <c r="H2" s="80" t="s">
        <v>7</v>
      </c>
      <c r="I2" s="121" t="s">
        <v>8</v>
      </c>
    </row>
    <row r="3" spans="1:9" s="15" customFormat="1" ht="36">
      <c r="A3" s="129" t="s">
        <v>32</v>
      </c>
      <c r="B3" s="122" t="s">
        <v>37</v>
      </c>
      <c r="C3" s="122" t="s">
        <v>36</v>
      </c>
      <c r="D3" s="123">
        <v>1536800</v>
      </c>
      <c r="E3" s="122" t="s">
        <v>38</v>
      </c>
      <c r="F3" s="124" t="s">
        <v>39</v>
      </c>
      <c r="G3" s="125" t="s">
        <v>40</v>
      </c>
      <c r="H3" s="125" t="s">
        <v>41</v>
      </c>
      <c r="I3" s="118" t="s">
        <v>138</v>
      </c>
    </row>
    <row r="4" spans="1:9" s="15" customFormat="1" ht="12">
      <c r="A4" s="130"/>
      <c r="B4" s="2"/>
      <c r="C4" s="2"/>
      <c r="D4" s="48"/>
      <c r="E4" s="2"/>
      <c r="F4" s="3"/>
      <c r="G4" s="4"/>
      <c r="H4" s="4"/>
      <c r="I4" s="119"/>
    </row>
    <row r="5" spans="1:9" s="16" customFormat="1" ht="15" thickBot="1">
      <c r="A5" s="131"/>
      <c r="B5" s="82"/>
      <c r="C5" s="83"/>
      <c r="D5" s="84">
        <f>SUM(D3:D4)</f>
        <v>1536800</v>
      </c>
      <c r="E5" s="82"/>
      <c r="F5" s="82"/>
      <c r="G5" s="85"/>
      <c r="H5" s="85"/>
      <c r="I5" s="120"/>
    </row>
    <row r="6" spans="4:9" s="14" customFormat="1" ht="12">
      <c r="D6" s="94"/>
      <c r="I6" s="18"/>
    </row>
    <row r="7" spans="1:11" s="14" customFormat="1" ht="26.25" thickBot="1">
      <c r="A7" s="126" t="s">
        <v>140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s="14" customFormat="1" ht="12.75" thickBot="1">
      <c r="A8" s="77" t="s">
        <v>0</v>
      </c>
      <c r="B8" s="78" t="s">
        <v>1</v>
      </c>
      <c r="C8" s="78" t="s">
        <v>2</v>
      </c>
      <c r="D8" s="79" t="s">
        <v>3</v>
      </c>
      <c r="E8" s="78" t="s">
        <v>4</v>
      </c>
      <c r="F8" s="78" t="s">
        <v>5</v>
      </c>
      <c r="G8" s="80" t="s">
        <v>6</v>
      </c>
      <c r="H8" s="80" t="s">
        <v>7</v>
      </c>
      <c r="I8" s="143" t="s">
        <v>8</v>
      </c>
      <c r="J8" s="3" t="s">
        <v>141</v>
      </c>
      <c r="K8" s="3" t="s">
        <v>142</v>
      </c>
    </row>
    <row r="9" spans="1:11" ht="14.25">
      <c r="A9" s="129" t="s">
        <v>61</v>
      </c>
      <c r="B9" s="75" t="s">
        <v>54</v>
      </c>
      <c r="C9" s="75" t="s">
        <v>29</v>
      </c>
      <c r="D9" s="105">
        <v>2964749</v>
      </c>
      <c r="E9" s="75" t="s">
        <v>55</v>
      </c>
      <c r="F9" s="90" t="s">
        <v>56</v>
      </c>
      <c r="G9" s="106" t="s">
        <v>57</v>
      </c>
      <c r="H9" s="106" t="s">
        <v>58</v>
      </c>
      <c r="I9" s="144"/>
      <c r="J9" s="157"/>
      <c r="K9" s="157"/>
    </row>
    <row r="10" spans="1:11" ht="14.25">
      <c r="A10" s="135"/>
      <c r="B10" s="66" t="s">
        <v>78</v>
      </c>
      <c r="C10" s="66" t="s">
        <v>29</v>
      </c>
      <c r="D10" s="48">
        <v>2598500</v>
      </c>
      <c r="E10" s="66" t="s">
        <v>42</v>
      </c>
      <c r="F10" s="3" t="s">
        <v>77</v>
      </c>
      <c r="G10" s="49" t="s">
        <v>79</v>
      </c>
      <c r="H10" s="49" t="s">
        <v>80</v>
      </c>
      <c r="I10" s="145"/>
      <c r="J10" s="157"/>
      <c r="K10" s="157"/>
    </row>
    <row r="11" spans="1:11" ht="14.25">
      <c r="A11" s="135"/>
      <c r="B11" s="3" t="s">
        <v>104</v>
      </c>
      <c r="C11" s="28" t="s">
        <v>29</v>
      </c>
      <c r="D11" s="19">
        <v>1132000</v>
      </c>
      <c r="E11" s="3" t="s">
        <v>42</v>
      </c>
      <c r="F11" s="59" t="s">
        <v>105</v>
      </c>
      <c r="G11" s="3" t="s">
        <v>79</v>
      </c>
      <c r="H11" s="3" t="s">
        <v>80</v>
      </c>
      <c r="I11" s="146"/>
      <c r="J11" s="157"/>
      <c r="K11" s="157"/>
    </row>
    <row r="12" spans="1:11" s="114" customFormat="1" ht="14.25">
      <c r="A12" s="130"/>
      <c r="B12" s="96"/>
      <c r="C12" s="96"/>
      <c r="D12" s="86"/>
      <c r="E12" s="96"/>
      <c r="F12" s="28"/>
      <c r="G12" s="91"/>
      <c r="H12" s="91"/>
      <c r="I12" s="147"/>
      <c r="J12" s="158"/>
      <c r="K12" s="158"/>
    </row>
    <row r="13" spans="1:11" s="114" customFormat="1" ht="15" thickBot="1">
      <c r="A13" s="131"/>
      <c r="B13" s="82"/>
      <c r="C13" s="83"/>
      <c r="D13" s="84">
        <f>SUM(D9:D12)</f>
        <v>6695249</v>
      </c>
      <c r="E13" s="82"/>
      <c r="F13" s="82"/>
      <c r="G13" s="85"/>
      <c r="H13" s="85"/>
      <c r="I13" s="148"/>
      <c r="J13" s="158"/>
      <c r="K13" s="158"/>
    </row>
    <row r="14" spans="1:11" s="114" customFormat="1" ht="24">
      <c r="A14" s="127" t="s">
        <v>62</v>
      </c>
      <c r="B14" s="59" t="s">
        <v>66</v>
      </c>
      <c r="C14" s="112" t="s">
        <v>29</v>
      </c>
      <c r="D14" s="29">
        <v>2339600</v>
      </c>
      <c r="E14" s="81" t="s">
        <v>67</v>
      </c>
      <c r="F14" s="59" t="s">
        <v>68</v>
      </c>
      <c r="G14" s="113" t="s">
        <v>60</v>
      </c>
      <c r="H14" s="113" t="s">
        <v>69</v>
      </c>
      <c r="I14" s="147"/>
      <c r="J14" s="158"/>
      <c r="K14" s="158"/>
    </row>
    <row r="15" spans="1:11" s="114" customFormat="1" ht="24">
      <c r="A15" s="127"/>
      <c r="B15" s="59" t="s">
        <v>74</v>
      </c>
      <c r="C15" s="112" t="s">
        <v>36</v>
      </c>
      <c r="D15" s="76">
        <v>586500</v>
      </c>
      <c r="E15" s="115" t="s">
        <v>73</v>
      </c>
      <c r="F15" s="59" t="s">
        <v>70</v>
      </c>
      <c r="G15" s="113" t="s">
        <v>60</v>
      </c>
      <c r="H15" s="113" t="s">
        <v>72</v>
      </c>
      <c r="I15" s="147"/>
      <c r="J15" s="158"/>
      <c r="K15" s="158"/>
    </row>
    <row r="16" spans="1:11" s="114" customFormat="1" ht="14.25">
      <c r="A16" s="127"/>
      <c r="B16" s="59" t="s">
        <v>43</v>
      </c>
      <c r="C16" s="112" t="s">
        <v>29</v>
      </c>
      <c r="D16" s="29">
        <v>1010000</v>
      </c>
      <c r="E16" s="116" t="s">
        <v>75</v>
      </c>
      <c r="F16" s="59" t="s">
        <v>71</v>
      </c>
      <c r="G16" s="113" t="s">
        <v>60</v>
      </c>
      <c r="H16" s="113" t="s">
        <v>76</v>
      </c>
      <c r="I16" s="147"/>
      <c r="J16" s="158"/>
      <c r="K16" s="158"/>
    </row>
    <row r="17" spans="1:11" s="114" customFormat="1" ht="24">
      <c r="A17" s="127"/>
      <c r="B17" s="59" t="s">
        <v>101</v>
      </c>
      <c r="C17" s="112" t="s">
        <v>29</v>
      </c>
      <c r="D17" s="29">
        <v>748980</v>
      </c>
      <c r="E17" s="117" t="s">
        <v>102</v>
      </c>
      <c r="F17" s="59" t="s">
        <v>100</v>
      </c>
      <c r="G17" s="113" t="s">
        <v>60</v>
      </c>
      <c r="H17" s="113" t="s">
        <v>72</v>
      </c>
      <c r="I17" s="147" t="s">
        <v>103</v>
      </c>
      <c r="J17" s="158"/>
      <c r="K17" s="158"/>
    </row>
    <row r="18" spans="1:11" s="114" customFormat="1" ht="14.25">
      <c r="A18" s="127"/>
      <c r="B18" s="59" t="s">
        <v>120</v>
      </c>
      <c r="C18" s="112" t="s">
        <v>31</v>
      </c>
      <c r="D18" s="29">
        <v>650000</v>
      </c>
      <c r="E18" s="117" t="s">
        <v>121</v>
      </c>
      <c r="F18" s="28" t="s">
        <v>122</v>
      </c>
      <c r="G18" s="113" t="s">
        <v>123</v>
      </c>
      <c r="H18" s="113" t="s">
        <v>124</v>
      </c>
      <c r="I18" s="147"/>
      <c r="J18" s="158"/>
      <c r="K18" s="158"/>
    </row>
    <row r="19" spans="1:11" s="114" customFormat="1" ht="14.25">
      <c r="A19" s="127"/>
      <c r="B19" s="59" t="s">
        <v>128</v>
      </c>
      <c r="C19" s="112" t="s">
        <v>31</v>
      </c>
      <c r="D19" s="29">
        <v>770000</v>
      </c>
      <c r="E19" s="117" t="s">
        <v>129</v>
      </c>
      <c r="F19" s="28" t="s">
        <v>125</v>
      </c>
      <c r="G19" s="113" t="s">
        <v>95</v>
      </c>
      <c r="H19" s="113" t="s">
        <v>130</v>
      </c>
      <c r="I19" s="147"/>
      <c r="J19" s="158"/>
      <c r="K19" s="158"/>
    </row>
    <row r="20" spans="1:11" s="114" customFormat="1" ht="14.25">
      <c r="A20" s="127"/>
      <c r="B20" s="59" t="s">
        <v>131</v>
      </c>
      <c r="C20" s="112" t="s">
        <v>31</v>
      </c>
      <c r="D20" s="29">
        <v>666000</v>
      </c>
      <c r="E20" s="117" t="s">
        <v>132</v>
      </c>
      <c r="F20" s="28" t="s">
        <v>126</v>
      </c>
      <c r="G20" s="113" t="s">
        <v>133</v>
      </c>
      <c r="H20" s="113" t="s">
        <v>134</v>
      </c>
      <c r="I20" s="147"/>
      <c r="J20" s="158"/>
      <c r="K20" s="158"/>
    </row>
    <row r="21" spans="1:11" ht="24">
      <c r="A21" s="127"/>
      <c r="B21" s="59" t="s">
        <v>135</v>
      </c>
      <c r="C21" s="112" t="s">
        <v>31</v>
      </c>
      <c r="D21" s="29">
        <v>660000</v>
      </c>
      <c r="E21" s="117" t="s">
        <v>136</v>
      </c>
      <c r="F21" s="28" t="s">
        <v>127</v>
      </c>
      <c r="G21" s="113" t="s">
        <v>133</v>
      </c>
      <c r="H21" s="113" t="s">
        <v>137</v>
      </c>
      <c r="I21" s="147"/>
      <c r="J21" s="157"/>
      <c r="K21" s="157"/>
    </row>
    <row r="22" spans="1:11" ht="14.25">
      <c r="A22" s="127"/>
      <c r="B22" s="59"/>
      <c r="C22" s="112"/>
      <c r="D22" s="29"/>
      <c r="E22" s="59"/>
      <c r="F22" s="59" t="s">
        <v>9</v>
      </c>
      <c r="G22" s="113"/>
      <c r="H22" s="113"/>
      <c r="I22" s="147"/>
      <c r="J22" s="157"/>
      <c r="K22" s="157"/>
    </row>
    <row r="23" spans="1:11" ht="15" thickBot="1">
      <c r="A23" s="128"/>
      <c r="B23" s="30"/>
      <c r="C23" s="31"/>
      <c r="D23" s="93">
        <f>SUM(D14:D22)</f>
        <v>7431080</v>
      </c>
      <c r="E23" s="30"/>
      <c r="F23" s="30"/>
      <c r="G23" s="33"/>
      <c r="H23" s="33"/>
      <c r="I23" s="149"/>
      <c r="J23" s="157"/>
      <c r="K23" s="157"/>
    </row>
    <row r="24" spans="1:11" ht="14.25">
      <c r="A24" s="136" t="s">
        <v>63</v>
      </c>
      <c r="B24" s="28" t="s">
        <v>81</v>
      </c>
      <c r="C24" s="28" t="s">
        <v>29</v>
      </c>
      <c r="D24" s="38">
        <v>4064650</v>
      </c>
      <c r="E24" s="28" t="s">
        <v>82</v>
      </c>
      <c r="F24" s="28" t="s">
        <v>83</v>
      </c>
      <c r="G24" s="50" t="s">
        <v>84</v>
      </c>
      <c r="H24" s="107" t="s">
        <v>89</v>
      </c>
      <c r="I24" s="147"/>
      <c r="J24" s="157"/>
      <c r="K24" s="157"/>
    </row>
    <row r="25" spans="1:11" ht="14.25">
      <c r="A25" s="137"/>
      <c r="B25" s="3" t="s">
        <v>85</v>
      </c>
      <c r="C25" s="28" t="s">
        <v>29</v>
      </c>
      <c r="D25" s="19">
        <v>294150</v>
      </c>
      <c r="E25" s="3" t="s">
        <v>86</v>
      </c>
      <c r="F25" s="28" t="s">
        <v>87</v>
      </c>
      <c r="G25" s="49" t="s">
        <v>88</v>
      </c>
      <c r="H25" s="49" t="s">
        <v>90</v>
      </c>
      <c r="I25" s="150"/>
      <c r="J25" s="157"/>
      <c r="K25" s="157"/>
    </row>
    <row r="26" spans="1:11" ht="14.25">
      <c r="A26" s="137"/>
      <c r="B26" s="3" t="s">
        <v>107</v>
      </c>
      <c r="C26" s="28" t="s">
        <v>29</v>
      </c>
      <c r="D26" s="19">
        <v>309800</v>
      </c>
      <c r="E26" s="3" t="s">
        <v>108</v>
      </c>
      <c r="F26" s="28" t="s">
        <v>109</v>
      </c>
      <c r="G26" s="49" t="s">
        <v>110</v>
      </c>
      <c r="H26" s="49" t="s">
        <v>111</v>
      </c>
      <c r="I26" s="150"/>
      <c r="J26" s="157"/>
      <c r="K26" s="157"/>
    </row>
    <row r="27" spans="1:11" ht="14.25">
      <c r="A27" s="137"/>
      <c r="B27" s="3" t="s">
        <v>117</v>
      </c>
      <c r="C27" s="28" t="s">
        <v>113</v>
      </c>
      <c r="D27" s="19">
        <v>3599000</v>
      </c>
      <c r="E27" s="3" t="s">
        <v>114</v>
      </c>
      <c r="F27" s="28" t="s">
        <v>118</v>
      </c>
      <c r="G27" s="49" t="s">
        <v>119</v>
      </c>
      <c r="H27" s="49" t="s">
        <v>98</v>
      </c>
      <c r="I27" s="150"/>
      <c r="J27" s="157"/>
      <c r="K27" s="157"/>
    </row>
    <row r="28" spans="1:11" ht="14.25">
      <c r="A28" s="137"/>
      <c r="B28" s="3"/>
      <c r="C28" s="28"/>
      <c r="D28" s="19"/>
      <c r="E28" s="3"/>
      <c r="F28" s="28"/>
      <c r="G28" s="49"/>
      <c r="H28" s="49"/>
      <c r="I28" s="150"/>
      <c r="J28" s="157"/>
      <c r="K28" s="157"/>
    </row>
    <row r="29" spans="1:11" ht="15" thickBot="1">
      <c r="A29" s="138"/>
      <c r="B29" s="35"/>
      <c r="C29" s="36"/>
      <c r="D29" s="95">
        <f>SUM(D24:D28)</f>
        <v>8267600</v>
      </c>
      <c r="E29" s="35"/>
      <c r="F29" s="35"/>
      <c r="G29" s="37"/>
      <c r="H29" s="37"/>
      <c r="I29" s="151"/>
      <c r="J29" s="157"/>
      <c r="K29" s="157"/>
    </row>
    <row r="30" spans="1:11" ht="14.25">
      <c r="A30" s="139" t="s">
        <v>64</v>
      </c>
      <c r="B30" s="3" t="s">
        <v>51</v>
      </c>
      <c r="C30" s="28" t="s">
        <v>29</v>
      </c>
      <c r="D30" s="19">
        <v>886100</v>
      </c>
      <c r="E30" s="3" t="s">
        <v>33</v>
      </c>
      <c r="F30" s="59" t="s">
        <v>59</v>
      </c>
      <c r="G30" s="3" t="s">
        <v>52</v>
      </c>
      <c r="H30" s="3" t="s">
        <v>53</v>
      </c>
      <c r="I30" s="146" t="s">
        <v>106</v>
      </c>
      <c r="J30" s="157"/>
      <c r="K30" s="157"/>
    </row>
    <row r="31" spans="1:11" ht="14.25">
      <c r="A31" s="140"/>
      <c r="B31" s="3" t="s">
        <v>112</v>
      </c>
      <c r="C31" s="28" t="s">
        <v>113</v>
      </c>
      <c r="D31" s="19">
        <v>1191260</v>
      </c>
      <c r="E31" s="3" t="s">
        <v>114</v>
      </c>
      <c r="F31" s="28" t="s">
        <v>115</v>
      </c>
      <c r="G31" s="3" t="s">
        <v>116</v>
      </c>
      <c r="H31" s="3" t="s">
        <v>80</v>
      </c>
      <c r="I31" s="146"/>
      <c r="J31" s="157"/>
      <c r="K31" s="157"/>
    </row>
    <row r="32" spans="1:11" ht="14.25">
      <c r="A32" s="141"/>
      <c r="B32" s="3"/>
      <c r="C32" s="66"/>
      <c r="D32" s="19"/>
      <c r="E32" s="66"/>
      <c r="F32" s="3"/>
      <c r="G32" s="92"/>
      <c r="H32" s="92"/>
      <c r="I32" s="152"/>
      <c r="J32" s="157"/>
      <c r="K32" s="157"/>
    </row>
    <row r="33" spans="1:11" ht="14.25">
      <c r="A33" s="141"/>
      <c r="B33" s="3"/>
      <c r="C33" s="3"/>
      <c r="D33" s="19"/>
      <c r="E33" s="3"/>
      <c r="F33" s="3"/>
      <c r="G33" s="49"/>
      <c r="H33" s="49"/>
      <c r="I33" s="152"/>
      <c r="J33" s="157"/>
      <c r="K33" s="157"/>
    </row>
    <row r="34" spans="1:11" ht="15" thickBot="1">
      <c r="A34" s="142"/>
      <c r="B34" s="39"/>
      <c r="C34" s="40"/>
      <c r="D34" s="41">
        <f>SUM(D30:D33)</f>
        <v>2077360</v>
      </c>
      <c r="E34" s="39"/>
      <c r="F34" s="39"/>
      <c r="G34" s="42"/>
      <c r="H34" s="42"/>
      <c r="I34" s="153"/>
      <c r="J34" s="157"/>
      <c r="K34" s="157"/>
    </row>
    <row r="35" spans="1:11" ht="14.25">
      <c r="A35" s="132" t="s">
        <v>65</v>
      </c>
      <c r="B35" s="43" t="s">
        <v>91</v>
      </c>
      <c r="C35" s="90" t="s">
        <v>29</v>
      </c>
      <c r="D35" s="51">
        <v>1096610</v>
      </c>
      <c r="E35" s="43" t="s">
        <v>92</v>
      </c>
      <c r="F35" s="43" t="s">
        <v>93</v>
      </c>
      <c r="G35" s="43" t="s">
        <v>57</v>
      </c>
      <c r="H35" s="43" t="s">
        <v>95</v>
      </c>
      <c r="I35" s="154" t="s">
        <v>139</v>
      </c>
      <c r="J35" s="157"/>
      <c r="K35" s="157"/>
    </row>
    <row r="36" spans="1:11" ht="14.25">
      <c r="A36" s="133"/>
      <c r="B36" s="74" t="s">
        <v>96</v>
      </c>
      <c r="C36" s="3" t="s">
        <v>29</v>
      </c>
      <c r="D36" s="110">
        <v>2066000</v>
      </c>
      <c r="E36" s="66" t="s">
        <v>99</v>
      </c>
      <c r="F36" s="3" t="s">
        <v>94</v>
      </c>
      <c r="G36" s="3" t="s">
        <v>97</v>
      </c>
      <c r="H36" s="3" t="s">
        <v>98</v>
      </c>
      <c r="I36" s="155"/>
      <c r="J36" s="157"/>
      <c r="K36" s="157"/>
    </row>
    <row r="37" spans="1:11" ht="14.25">
      <c r="A37" s="133"/>
      <c r="B37" s="3"/>
      <c r="C37" s="28"/>
      <c r="D37" s="19"/>
      <c r="E37" s="66"/>
      <c r="F37" s="3"/>
      <c r="G37" s="3"/>
      <c r="H37" s="3"/>
      <c r="I37" s="155"/>
      <c r="J37" s="157"/>
      <c r="K37" s="157"/>
    </row>
    <row r="38" spans="1:11" ht="15" thickBot="1">
      <c r="A38" s="134"/>
      <c r="B38" s="108"/>
      <c r="C38" s="108"/>
      <c r="D38" s="109">
        <f>SUM(D35:D37)</f>
        <v>3162610</v>
      </c>
      <c r="E38" s="108"/>
      <c r="F38" s="108"/>
      <c r="G38" s="108"/>
      <c r="H38" s="108"/>
      <c r="I38" s="156"/>
      <c r="J38" s="157"/>
      <c r="K38" s="157"/>
    </row>
    <row r="39" spans="1:9" ht="14.25">
      <c r="A39" s="1"/>
      <c r="B39" s="1"/>
      <c r="C39" s="1"/>
      <c r="D39" s="111">
        <f>SUM(D38,D34,D29,D23,D13)</f>
        <v>27633899</v>
      </c>
      <c r="E39" s="1"/>
      <c r="F39" s="1"/>
      <c r="G39" s="1"/>
      <c r="H39" s="1"/>
      <c r="I39" s="9"/>
    </row>
    <row r="40" spans="1:9" ht="15" thickBot="1">
      <c r="A40" s="1"/>
      <c r="B40" s="1"/>
      <c r="C40" s="1"/>
      <c r="D40" s="10"/>
      <c r="E40" s="1"/>
      <c r="F40" s="1"/>
      <c r="G40" s="1"/>
      <c r="H40" s="1"/>
      <c r="I40" s="9"/>
    </row>
    <row r="41" spans="1:9" ht="14.25">
      <c r="A41" s="1"/>
      <c r="B41" s="5" t="s">
        <v>0</v>
      </c>
      <c r="C41" s="62" t="s">
        <v>12</v>
      </c>
      <c r="D41" s="63" t="s">
        <v>11</v>
      </c>
      <c r="E41" s="1"/>
      <c r="F41" s="1"/>
      <c r="G41" s="1"/>
      <c r="H41" s="1"/>
      <c r="I41" s="9"/>
    </row>
    <row r="42" spans="1:9" ht="14.25">
      <c r="A42" s="1"/>
      <c r="B42" s="45" t="s">
        <v>34</v>
      </c>
      <c r="C42" s="6">
        <v>350</v>
      </c>
      <c r="D42" s="55">
        <f>3500000-D5</f>
        <v>1963200</v>
      </c>
      <c r="E42" s="1"/>
      <c r="F42" s="1"/>
      <c r="G42" s="1"/>
      <c r="H42" s="1"/>
      <c r="I42" s="9"/>
    </row>
    <row r="43" spans="1:9" ht="14.25">
      <c r="A43" s="1"/>
      <c r="B43" s="11" t="s">
        <v>24</v>
      </c>
      <c r="C43" s="64">
        <v>1100</v>
      </c>
      <c r="D43" s="56" t="e">
        <f>11000000-#REF!</f>
        <v>#REF!</v>
      </c>
      <c r="E43" s="1"/>
      <c r="F43" s="1"/>
      <c r="G43" s="1"/>
      <c r="H43" s="1"/>
      <c r="I43" s="9"/>
    </row>
    <row r="44" spans="1:4" ht="14.25">
      <c r="A44" s="1"/>
      <c r="B44" s="12" t="s">
        <v>25</v>
      </c>
      <c r="C44" s="67">
        <v>1500</v>
      </c>
      <c r="D44" s="57" t="e">
        <f>15000000-#REF!</f>
        <v>#REF!</v>
      </c>
    </row>
    <row r="45" spans="1:4" ht="24">
      <c r="A45" s="1"/>
      <c r="B45" s="25" t="s">
        <v>26</v>
      </c>
      <c r="C45" s="68">
        <v>700</v>
      </c>
      <c r="D45" s="58" t="e">
        <f>7000000-#REF!</f>
        <v>#REF!</v>
      </c>
    </row>
    <row r="46" spans="1:4" ht="36">
      <c r="A46" s="1"/>
      <c r="B46" s="26" t="s">
        <v>35</v>
      </c>
      <c r="C46" s="20">
        <v>600</v>
      </c>
      <c r="D46" s="60" t="e">
        <f>6000000-#REF!</f>
        <v>#REF!</v>
      </c>
    </row>
    <row r="47" spans="1:4" ht="14.25">
      <c r="A47" s="1"/>
      <c r="B47" s="27" t="s">
        <v>27</v>
      </c>
      <c r="C47" s="21">
        <v>450</v>
      </c>
      <c r="D47" s="61" t="e">
        <f>4500000-#REF!</f>
        <v>#REF!</v>
      </c>
    </row>
    <row r="48" spans="1:4" ht="14.25">
      <c r="A48" s="1"/>
      <c r="B48" s="71" t="s">
        <v>28</v>
      </c>
      <c r="C48" s="69">
        <v>300</v>
      </c>
      <c r="D48" s="89" t="e">
        <f>3000000-#REF!</f>
        <v>#REF!</v>
      </c>
    </row>
    <row r="49" spans="2:4" ht="14.25">
      <c r="B49" s="72" t="s">
        <v>44</v>
      </c>
      <c r="C49" s="67" t="s">
        <v>9</v>
      </c>
      <c r="D49" s="67"/>
    </row>
    <row r="50" spans="2:4" ht="15" thickBot="1">
      <c r="B50" s="7" t="s">
        <v>10</v>
      </c>
      <c r="C50" s="8">
        <f>SUM(C42:C49)</f>
        <v>5000</v>
      </c>
      <c r="D50" s="53" t="e">
        <f>SUM(D42:D47)</f>
        <v>#REF!</v>
      </c>
    </row>
  </sheetData>
  <autoFilter ref="A2:I5"/>
  <mergeCells count="8">
    <mergeCell ref="B1:I1"/>
    <mergeCell ref="A3:A5"/>
    <mergeCell ref="A35:A38"/>
    <mergeCell ref="A9:A13"/>
    <mergeCell ref="A14:A23"/>
    <mergeCell ref="A24:A29"/>
    <mergeCell ref="A30:A34"/>
    <mergeCell ref="A7:K7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2015-09-08T04:23:23Z</cp:lastPrinted>
  <dcterms:created xsi:type="dcterms:W3CDTF">1996-12-17T01:32:42Z</dcterms:created>
  <dcterms:modified xsi:type="dcterms:W3CDTF">2015-09-14T03:37:11Z</dcterms:modified>
  <cp:category/>
  <cp:version/>
  <cp:contentType/>
  <cp:contentStatus/>
</cp:coreProperties>
</file>